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nsfiler01\Dfs-Users-01\Users_home_SSP\INSFMT\Desktop\KF 18\SLUTLIGA versioner\VVS\"/>
    </mc:Choice>
  </mc:AlternateContent>
  <bookViews>
    <workbookView xWindow="0" yWindow="0" windowWidth="28800" windowHeight="11610"/>
  </bookViews>
  <sheets>
    <sheet name="Yrkesarbetare VVS" sheetId="1" r:id="rId1"/>
    <sheet name="Tjänsteman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5" i="2"/>
  <c r="D25" i="2"/>
  <c r="E8" i="2"/>
  <c r="F9" i="2" s="1"/>
  <c r="F28" i="1"/>
  <c r="D28" i="1"/>
  <c r="E6" i="1"/>
  <c r="E23" i="1" s="1"/>
  <c r="F10" i="2" l="1"/>
  <c r="F13" i="2"/>
  <c r="F8" i="1"/>
  <c r="F13" i="1"/>
  <c r="E23" i="2"/>
  <c r="E13" i="2" l="1"/>
  <c r="C14" i="2"/>
  <c r="E13" i="1"/>
  <c r="C14" i="1"/>
  <c r="E21" i="2" l="1"/>
  <c r="E24" i="2" s="1"/>
  <c r="E15" i="2"/>
  <c r="E18" i="2"/>
  <c r="E20" i="2"/>
  <c r="E17" i="2"/>
  <c r="E25" i="2"/>
  <c r="E27" i="2"/>
  <c r="E16" i="2"/>
  <c r="E30" i="1"/>
  <c r="E27" i="1"/>
  <c r="E17" i="1"/>
  <c r="E25" i="1"/>
  <c r="E26" i="1" s="1"/>
  <c r="E15" i="1"/>
  <c r="E18" i="1"/>
  <c r="E21" i="1"/>
  <c r="E24" i="1" s="1"/>
  <c r="E16" i="1"/>
  <c r="E28" i="1"/>
  <c r="E20" i="1"/>
  <c r="E28" i="2" l="1"/>
  <c r="E31" i="1"/>
</calcChain>
</file>

<file path=xl/comments1.xml><?xml version="1.0" encoding="utf-8"?>
<comments xmlns="http://schemas.openxmlformats.org/spreadsheetml/2006/main">
  <authors>
    <author>Mustonen, Reijo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</commentList>
</comments>
</file>

<file path=xl/comments2.xml><?xml version="1.0" encoding="utf-8"?>
<comments xmlns="http://schemas.openxmlformats.org/spreadsheetml/2006/main">
  <authors>
    <author>Mustonen, Reijo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 beräkning. 
Månadslön/174
</t>
        </r>
      </text>
    </comment>
  </commentList>
</comments>
</file>

<file path=xl/sharedStrings.xml><?xml version="1.0" encoding="utf-8"?>
<sst xmlns="http://schemas.openxmlformats.org/spreadsheetml/2006/main" count="101" uniqueCount="73">
  <si>
    <t>Månadslön</t>
  </si>
  <si>
    <t>Timlön</t>
  </si>
  <si>
    <t>Sjukfrånvaro i snitt tim</t>
  </si>
  <si>
    <t>Typ av kostnad</t>
  </si>
  <si>
    <t>Beräkningsgrund</t>
  </si>
  <si>
    <t>Kostnad</t>
  </si>
  <si>
    <t>3.1</t>
  </si>
  <si>
    <t>Lön</t>
  </si>
  <si>
    <t xml:space="preserve">Lön före skatt med påslag för sjuklön om </t>
  </si>
  <si>
    <t>3.2</t>
  </si>
  <si>
    <t>Arbetsgivaravgift</t>
  </si>
  <si>
    <t>31,42 % av Lön</t>
  </si>
  <si>
    <t>3.3</t>
  </si>
  <si>
    <t>Semester</t>
  </si>
  <si>
    <t xml:space="preserve">13,16 % av Lön 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</si>
  <si>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</si>
  <si>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</si>
  <si>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2,24 % av Lön</t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</si>
  <si>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</si>
  <si>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</si>
  <si>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4,93 % av Lön</t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</si>
  <si>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</si>
  <si>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</si>
  <si>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</si>
  <si>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0,41 % av Lön</t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</si>
  <si>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</si>
  <si>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</si>
  <si>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>4,3 % av Lön</t>
  </si>
  <si>
    <t xml:space="preserve">* Yrkesarbetare under 26 års ålder har inte rätt till pension enligt avtal. </t>
  </si>
  <si>
    <t>** Vid lön över 7,5 inkomstbasbelopp tillkommer 30 % pension på överskjutande del av lön.</t>
  </si>
  <si>
    <t>30 % av Månadslön över 39 062 kr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</si>
  <si>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</si>
  <si>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</si>
  <si>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</si>
  <si>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</si>
  <si>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 xml:space="preserve">0,3 % av Lön 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</si>
  <si>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</si>
  <si>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</si>
  <si>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</si>
  <si>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</si>
  <si>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</si>
  <si>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0,42 % av Lön</t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</si>
  <si>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</si>
  <si>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</si>
  <si>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</si>
  <si>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1,6 %).</t>
  </si>
  <si>
    <t>3.11</t>
  </si>
  <si>
    <t>Avgifter till arbetsgivarorganisation</t>
  </si>
  <si>
    <t>1,0 % av Lön</t>
  </si>
  <si>
    <t>Totalt</t>
  </si>
  <si>
    <t>2.1</t>
  </si>
  <si>
    <t>………………. kr</t>
  </si>
  <si>
    <t>2.2</t>
  </si>
  <si>
    <t>2.3</t>
  </si>
  <si>
    <t xml:space="preserve">15,46 % av Lön </t>
  </si>
  <si>
    <t>2.4</t>
  </si>
  <si>
    <t>2,25 % av Lön</t>
  </si>
  <si>
    <t>2.5</t>
  </si>
  <si>
    <t>4,95 % av Lön</t>
  </si>
  <si>
    <t>2.6</t>
  </si>
  <si>
    <t>0,736 % av Lön</t>
  </si>
  <si>
    <t>2.7</t>
  </si>
  <si>
    <t>4,5 % av Lön</t>
  </si>
  <si>
    <t xml:space="preserve">* Tjänstemän under 26 års ålder har inte rätt till pension enligt avtal. 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</si>
  <si>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</si>
  <si>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</si>
  <si>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</si>
  <si>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</si>
  <si>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*Någon fast procentsats följer inte av avtal, eftersom det är fråga om företagets verkliga kostnad (branschsnitt uppskattas till ca 1,5 %).</t>
  </si>
  <si>
    <t>2.9</t>
  </si>
  <si>
    <r>
      <t xml:space="preserve">Extrapension </t>
    </r>
    <r>
      <rPr>
        <sz val="10"/>
        <color rgb="FF232323"/>
        <rFont val="Arial"/>
        <family val="2"/>
      </rPr>
      <t xml:space="preserve">enligt Teknikinstallationsavtalet </t>
    </r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</si>
  <si>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174.)
</t>
    </r>
    <r>
      <rPr>
        <sz val="11"/>
        <color theme="1"/>
        <rFont val="Arial"/>
        <family val="2"/>
      </rPr>
      <t xml:space="preserve">Snitt sjukfrånvaro redovisas i ruta B10
Sedan skall även en procentsats för skyddskläder anges i ruta C26.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</si>
  <si>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r>
      <t xml:space="preserve">Börja med att fylla i Timlön eller i förkommande fall Månadslön.
</t>
    </r>
    <r>
      <rPr>
        <sz val="8"/>
        <color theme="1"/>
        <rFont val="Arial"/>
        <family val="2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</rPr>
      <t xml:space="preserve">Den genomsnittliga sjukfrånvaron anges i ruta B10
Sedan skall även en procentsats för skyddskläder anges i ruta C29.
</t>
    </r>
    <r>
      <rPr>
        <b/>
        <sz val="9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</si>
</sst>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r&quot;_-;\-* #,##0.00\ &quot;kr&quot;_-;_-* &quot;-&quot;??\ &quot;kr&quot;_-;_-@_-"/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1"/>
      <color rgb="FF232323"/>
      <name val="Arial"/>
      <family val="2"/>
    </font>
    <font>
      <b/>
      <sz val="14"/>
      <color rgb="FF232323"/>
      <name val="Arial"/>
      <family val="2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b/>
      <sz val="12"/>
      <color rgb="FF23232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4E5B6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131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44" fontId="2" fillId="2" borderId="1" xfId="3" applyNumberFormat="1" applyProtection="1">
      <protection locked="0"/>
    </xf>
    <xf numFmtId="0" fontId="6" fillId="0" borderId="0" xfId="0" applyFont="1" applyAlignment="1" applyProtection="1">
      <alignment wrapText="1"/>
    </xf>
    <xf numFmtId="44" fontId="2" fillId="2" borderId="1" xfId="1" applyFont="1" applyFill="1" applyBorder="1" applyProtection="1">
      <protection locked="0"/>
    </xf>
    <xf numFmtId="44" fontId="4" fillId="0" borderId="0" xfId="0" applyNumberFormat="1" applyFont="1" applyProtection="1"/>
    <xf numFmtId="1" fontId="2" fillId="2" borderId="1" xfId="3" applyNumberFormat="1" applyProtection="1">
      <protection locked="0"/>
    </xf>
    <xf numFmtId="0" fontId="7" fillId="5" borderId="7" xfId="0" applyFont="1" applyFill="1" applyBorder="1" applyAlignment="1" applyProtection="1">
      <alignment vertical="center" wrapText="1"/>
    </xf>
    <xf numFmtId="0" fontId="8" fillId="5" borderId="8" xfId="0" applyFont="1" applyFill="1" applyBorder="1" applyAlignment="1" applyProtection="1">
      <alignment vertical="center" wrapText="1"/>
    </xf>
    <xf numFmtId="0" fontId="8" fillId="5" borderId="8" xfId="0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vertical="center" wrapText="1"/>
    </xf>
    <xf numFmtId="0" fontId="10" fillId="0" borderId="16" xfId="0" applyFont="1" applyBorder="1" applyAlignment="1" applyProtection="1">
      <alignment vertical="center" wrapText="1"/>
    </xf>
    <xf numFmtId="44" fontId="9" fillId="0" borderId="16" xfId="1" applyFont="1" applyBorder="1" applyAlignment="1" applyProtection="1">
      <alignment horizontal="right" vertical="center" wrapText="1"/>
    </xf>
    <xf numFmtId="10" fontId="4" fillId="0" borderId="0" xfId="0" applyNumberFormat="1" applyFont="1" applyProtection="1"/>
    <xf numFmtId="0" fontId="10" fillId="0" borderId="17" xfId="0" applyFont="1" applyBorder="1" applyAlignment="1" applyProtection="1">
      <alignment vertical="center" wrapText="1"/>
    </xf>
    <xf numFmtId="0" fontId="9" fillId="0" borderId="16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vertical="center" wrapText="1"/>
    </xf>
    <xf numFmtId="0" fontId="11" fillId="0" borderId="16" xfId="0" applyFont="1" applyBorder="1" applyAlignment="1" applyProtection="1">
      <alignment vertical="center" wrapText="1"/>
    </xf>
    <xf numFmtId="44" fontId="9" fillId="0" borderId="14" xfId="1" applyFont="1" applyBorder="1" applyAlignment="1" applyProtection="1">
      <alignment vertical="center" wrapText="1"/>
    </xf>
    <xf numFmtId="10" fontId="4" fillId="0" borderId="13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>
      <alignment vertical="center" wrapText="1"/>
    </xf>
    <xf numFmtId="0" fontId="13" fillId="0" borderId="16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4" fillId="0" borderId="10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vertical="center" wrapText="1"/>
    </xf>
    <xf numFmtId="165" fontId="2" fillId="2" borderId="14" xfId="3" applyNumberFormat="1" applyBorder="1" applyAlignment="1" applyProtection="1">
      <alignment horizontal="center" vertical="center" wrapText="1"/>
      <protection locked="0"/>
    </xf>
    <xf numFmtId="44" fontId="3" fillId="3" borderId="7" xfId="4" applyNumberFormat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7" fillId="5" borderId="7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right" vertical="center" wrapText="1"/>
    </xf>
    <xf numFmtId="0" fontId="9" fillId="0" borderId="14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44" fontId="9" fillId="0" borderId="16" xfId="1" applyFont="1" applyBorder="1" applyAlignment="1">
      <alignment horizontal="right" vertical="center" wrapText="1"/>
    </xf>
    <xf numFmtId="10" fontId="4" fillId="0" borderId="0" xfId="0" applyNumberFormat="1" applyFont="1"/>
    <xf numFmtId="0" fontId="10" fillId="0" borderId="1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9" fillId="0" borderId="14" xfId="1" applyFont="1" applyBorder="1" applyAlignment="1">
      <alignment horizontal="right" vertical="center" wrapText="1"/>
    </xf>
    <xf numFmtId="10" fontId="4" fillId="0" borderId="13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44" fontId="9" fillId="0" borderId="17" xfId="1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20" xfId="0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2" fillId="2" borderId="21" xfId="3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44" fontId="3" fillId="3" borderId="7" xfId="4" applyNumberFormat="1" applyBorder="1" applyAlignment="1">
      <alignment horizontal="right" vertical="center" wrapText="1"/>
    </xf>
    <xf numFmtId="44" fontId="4" fillId="0" borderId="0" xfId="0" applyNumberFormat="1" applyFont="1"/>
    <xf numFmtId="10" fontId="4" fillId="0" borderId="13" xfId="2" applyNumberFormat="1" applyFont="1" applyBorder="1" applyAlignment="1" applyProtection="1"/>
    <xf numFmtId="10" fontId="9" fillId="0" borderId="15" xfId="0" applyNumberFormat="1" applyFont="1" applyBorder="1" applyAlignment="1">
      <alignment horizontal="left" vertical="center" wrapText="1"/>
    </xf>
    <xf numFmtId="44" fontId="9" fillId="0" borderId="10" xfId="1" applyFont="1" applyBorder="1" applyAlignment="1" applyProtection="1">
      <alignment horizontal="right" vertical="center" wrapText="1"/>
    </xf>
    <xf numFmtId="44" fontId="9" fillId="0" borderId="14" xfId="1" applyFont="1" applyBorder="1" applyAlignment="1" applyProtection="1">
      <alignment horizontal="right" vertical="center" wrapText="1"/>
    </xf>
    <xf numFmtId="164" fontId="4" fillId="0" borderId="13" xfId="2" applyNumberFormat="1" applyFont="1" applyBorder="1" applyAlignment="1" applyProtection="1">
      <alignment horizontal="right" vertical="center"/>
    </xf>
    <xf numFmtId="0" fontId="9" fillId="0" borderId="15" xfId="0" applyFont="1" applyBorder="1" applyAlignment="1" applyProtection="1">
      <alignment horizontal="right" vertical="center" wrapText="1"/>
    </xf>
    <xf numFmtId="0" fontId="9" fillId="0" borderId="8" xfId="0" applyFont="1" applyBorder="1" applyAlignment="1" applyProtection="1">
      <alignment horizontal="right" vertical="center" wrapText="1"/>
    </xf>
    <xf numFmtId="0" fontId="15" fillId="0" borderId="9" xfId="0" applyFont="1" applyBorder="1" applyAlignment="1" applyProtection="1">
      <alignment horizontal="right" vertical="center" wrapText="1"/>
    </xf>
    <xf numFmtId="0" fontId="15" fillId="0" borderId="19" xfId="0" applyFont="1" applyBorder="1" applyAlignment="1" applyProtection="1">
      <alignment horizontal="right" vertical="center" wrapText="1"/>
    </xf>
    <xf numFmtId="0" fontId="15" fillId="0" borderId="8" xfId="0" applyFont="1" applyBorder="1" applyAlignment="1" applyProtection="1">
      <alignment horizontal="right" vertical="center" wrapText="1"/>
    </xf>
    <xf numFmtId="0" fontId="12" fillId="0" borderId="9" xfId="0" applyFont="1" applyBorder="1" applyAlignment="1" applyProtection="1">
      <alignment horizontal="right" vertical="center" wrapText="1"/>
    </xf>
    <xf numFmtId="0" fontId="12" fillId="0" borderId="8" xfId="0" applyFont="1" applyBorder="1" applyAlignment="1" applyProtection="1">
      <alignment horizontal="right" vertical="center" wrapText="1"/>
    </xf>
    <xf numFmtId="0" fontId="9" fillId="0" borderId="9" xfId="0" applyFont="1" applyBorder="1" applyAlignment="1" applyProtection="1">
      <alignment horizontal="right" vertical="center" wrapText="1"/>
    </xf>
    <xf numFmtId="0" fontId="9" fillId="0" borderId="11" xfId="0" applyFont="1" applyBorder="1" applyAlignment="1" applyProtection="1">
      <alignment horizontal="right" vertical="center" wrapText="1"/>
    </xf>
    <xf numFmtId="0" fontId="9" fillId="0" borderId="10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9" fontId="9" fillId="0" borderId="12" xfId="2" applyFont="1" applyBorder="1" applyAlignment="1" applyProtection="1">
      <alignment horizontal="right" vertical="center" wrapText="1"/>
    </xf>
    <xf numFmtId="9" fontId="9" fillId="0" borderId="16" xfId="2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horizontal="right" vertical="center" wrapText="1"/>
    </xf>
    <xf numFmtId="0" fontId="9" fillId="0" borderId="13" xfId="0" applyFont="1" applyBorder="1" applyAlignment="1" applyProtection="1">
      <alignment horizontal="right" vertical="center" wrapText="1"/>
    </xf>
    <xf numFmtId="0" fontId="9" fillId="0" borderId="17" xfId="0" applyFont="1" applyBorder="1" applyAlignment="1" applyProtection="1">
      <alignment horizontal="right" vertical="center" wrapText="1"/>
    </xf>
    <xf numFmtId="44" fontId="9" fillId="0" borderId="10" xfId="1" applyFont="1" applyBorder="1" applyAlignment="1" applyProtection="1">
      <alignment horizontal="center" vertical="center" wrapText="1"/>
    </xf>
    <xf numFmtId="44" fontId="9" fillId="0" borderId="5" xfId="1" applyFont="1" applyBorder="1" applyAlignment="1" applyProtection="1">
      <alignment horizontal="center" vertical="center" wrapText="1"/>
    </xf>
    <xf numFmtId="10" fontId="4" fillId="0" borderId="13" xfId="0" applyNumberFormat="1" applyFont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right" vertical="center" wrapText="1"/>
    </xf>
    <xf numFmtId="10" fontId="4" fillId="0" borderId="13" xfId="2" applyNumberFormat="1" applyFont="1" applyBorder="1" applyAlignment="1" applyProtection="1">
      <alignment horizontal="right"/>
    </xf>
    <xf numFmtId="10" fontId="9" fillId="0" borderId="15" xfId="0" applyNumberFormat="1" applyFont="1" applyBorder="1" applyAlignment="1" applyProtection="1">
      <alignment horizontal="left" vertical="center" wrapText="1"/>
    </xf>
    <xf numFmtId="10" fontId="9" fillId="0" borderId="16" xfId="0" applyNumberFormat="1" applyFont="1" applyBorder="1" applyAlignment="1" applyProtection="1">
      <alignment horizontal="left" vertical="center" wrapText="1"/>
    </xf>
    <xf numFmtId="0" fontId="18" fillId="4" borderId="3" xfId="5" applyFont="1" applyBorder="1" applyAlignment="1" applyProtection="1">
      <alignment horizontal="left" vertical="top" wrapText="1"/>
    </xf>
    <xf numFmtId="0" fontId="18" fillId="4" borderId="0" xfId="5" applyFont="1" applyBorder="1" applyAlignment="1" applyProtection="1">
      <alignment horizontal="left" vertical="top" wrapText="1"/>
    </xf>
    <xf numFmtId="44" fontId="3" fillId="3" borderId="4" xfId="4" applyNumberFormat="1" applyBorder="1" applyAlignment="1" applyProtection="1">
      <alignment vertical="center"/>
    </xf>
    <xf numFmtId="44" fontId="3" fillId="3" borderId="5" xfId="4" applyNumberFormat="1" applyBorder="1" applyAlignment="1" applyProtection="1">
      <alignment vertical="center"/>
    </xf>
    <xf numFmtId="44" fontId="3" fillId="3" borderId="6" xfId="4" applyNumberFormat="1" applyBorder="1" applyAlignment="1" applyProtection="1">
      <alignment vertical="center"/>
    </xf>
    <xf numFmtId="0" fontId="8" fillId="5" borderId="9" xfId="0" applyFont="1" applyFill="1" applyBorder="1" applyAlignment="1" applyProtection="1">
      <alignment horizontal="right" vertical="center" wrapText="1"/>
    </xf>
    <xf numFmtId="0" fontId="8" fillId="5" borderId="8" xfId="0" applyFont="1" applyFill="1" applyBorder="1" applyAlignment="1" applyProtection="1">
      <alignment horizontal="righ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18" fillId="4" borderId="3" xfId="5" applyFont="1" applyBorder="1" applyAlignment="1">
      <alignment horizontal="left" vertical="top" wrapText="1"/>
    </xf>
    <xf numFmtId="0" fontId="18" fillId="4" borderId="0" xfId="5" applyFont="1" applyBorder="1" applyAlignment="1">
      <alignment horizontal="left" vertical="top" wrapText="1"/>
    </xf>
    <xf numFmtId="44" fontId="9" fillId="0" borderId="10" xfId="1" applyFont="1" applyBorder="1" applyAlignment="1">
      <alignment horizontal="center" vertical="center" wrapText="1"/>
    </xf>
    <xf numFmtId="44" fontId="9" fillId="0" borderId="14" xfId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44" fontId="9" fillId="0" borderId="5" xfId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44" fontId="9" fillId="0" borderId="10" xfId="1" applyFont="1" applyBorder="1" applyAlignment="1">
      <alignment horizontal="right" vertical="center" wrapText="1"/>
    </xf>
    <xf numFmtId="44" fontId="9" fillId="0" borderId="14" xfId="1" applyFont="1" applyBorder="1" applyAlignment="1">
      <alignment horizontal="right" vertical="center" wrapText="1"/>
    </xf>
    <xf numFmtId="44" fontId="3" fillId="3" borderId="4" xfId="4" applyNumberFormat="1" applyBorder="1" applyAlignment="1">
      <alignment horizontal="center"/>
    </xf>
    <xf numFmtId="44" fontId="3" fillId="3" borderId="6" xfId="4" applyNumberFormat="1" applyBorder="1" applyAlignment="1">
      <alignment horizontal="center"/>
    </xf>
    <xf numFmtId="0" fontId="8" fillId="5" borderId="9" xfId="0" applyFont="1" applyFill="1" applyBorder="1" applyAlignment="1">
      <alignment horizontal="right" vertical="center" wrapText="1"/>
    </xf>
    <xf numFmtId="0" fontId="8" fillId="5" borderId="8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</cellXfs>
  <cellStyles count="6">
    <cellStyle name="Anteckning" xfId="5" builtinId="10"/>
    <cellStyle name="Beräkning" xfId="4" builtinId="22"/>
    <cellStyle name="Indata" xfId="3" builtinId="20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1"/>
  <sheetViews>
    <sheetView tabSelected="1" view="pageLayout" topLeftCell="A19" zoomScaleNormal="100" workbookViewId="0">
      <selection activeCell="C28" sqref="C28:C29"/>
    </sheetView>
  </sheetViews>
  <sheetFormatPr defaultColWidth="29.7109375" defaultRowHeight="15" x14ac:dyDescent="0.25"/>
  <cols>
    <col min="1" max="1" width="11.7109375" style="1" customWidth="1"/>
    <col min="2" max="2" width="28.5703125" style="1" customWidth="1"/>
    <col min="3" max="3" width="9.42578125" style="1" customWidth="1"/>
    <col min="4" max="4" width="23.140625" style="1" customWidth="1"/>
    <col min="5" max="5" width="14.42578125" style="1" customWidth="1"/>
    <col min="6" max="6" width="29.7109375" style="1" hidden="1" customWidth="1"/>
    <col min="7" max="16384" width="29.7109375" style="1"/>
  </cols>
  <sheetData>
    <row r="2" spans="1:6" ht="15" customHeight="1" x14ac:dyDescent="0.25">
      <c r="A2" s="84" t="s">
        <v>72</v>
      </c>
      <c r="B2" s="85"/>
      <c r="C2" s="85"/>
      <c r="D2" s="85"/>
      <c r="E2" s="85"/>
    </row>
    <row r="3" spans="1:6" x14ac:dyDescent="0.25">
      <c r="A3" s="84"/>
      <c r="B3" s="85"/>
      <c r="C3" s="85"/>
      <c r="D3" s="85"/>
      <c r="E3" s="85"/>
    </row>
    <row r="4" spans="1:6" ht="42.75" customHeight="1" x14ac:dyDescent="0.25">
      <c r="A4" s="84"/>
      <c r="B4" s="85"/>
      <c r="C4" s="85"/>
      <c r="D4" s="85"/>
      <c r="E4" s="85"/>
    </row>
    <row r="5" spans="1:6" ht="7.5" customHeight="1" thickBot="1" x14ac:dyDescent="0.3"/>
    <row r="6" spans="1:6" ht="24" customHeight="1" x14ac:dyDescent="0.25">
      <c r="A6" s="2" t="s">
        <v>0</v>
      </c>
      <c r="B6" s="3">
        <v>0</v>
      </c>
      <c r="E6" s="86">
        <f>IF(B8&gt;0,B8,((B6/174)))</f>
        <v>0</v>
      </c>
    </row>
    <row r="7" spans="1:6" x14ac:dyDescent="0.25">
      <c r="A7" s="4"/>
      <c r="E7" s="87"/>
    </row>
    <row r="8" spans="1:6" ht="24" customHeight="1" thickBot="1" x14ac:dyDescent="0.3">
      <c r="A8" s="2" t="s">
        <v>1</v>
      </c>
      <c r="B8" s="5">
        <v>0</v>
      </c>
      <c r="E8" s="88"/>
      <c r="F8" s="6">
        <f>(E6*1.1284)*(2088-200-88-116-29-B10)</f>
        <v>0</v>
      </c>
    </row>
    <row r="9" spans="1:6" x14ac:dyDescent="0.25">
      <c r="A9" s="4"/>
    </row>
    <row r="10" spans="1:6" ht="24" customHeight="1" x14ac:dyDescent="0.25">
      <c r="A10" s="4" t="s">
        <v>2</v>
      </c>
      <c r="B10" s="7">
        <v>0</v>
      </c>
      <c r="F10" s="6">
        <f>(B10*E6)*0.8</f>
        <v>0</v>
      </c>
    </row>
    <row r="11" spans="1:6" ht="7.5" customHeight="1" thickBot="1" x14ac:dyDescent="0.3"/>
    <row r="12" spans="1:6" ht="18.75" thickBot="1" x14ac:dyDescent="0.3">
      <c r="A12" s="8"/>
      <c r="B12" s="9" t="s">
        <v>3</v>
      </c>
      <c r="C12" s="89" t="s">
        <v>4</v>
      </c>
      <c r="D12" s="90"/>
      <c r="E12" s="10" t="s">
        <v>5</v>
      </c>
    </row>
    <row r="13" spans="1:6" x14ac:dyDescent="0.25">
      <c r="A13" s="91" t="s">
        <v>6</v>
      </c>
      <c r="B13" s="93" t="s">
        <v>7</v>
      </c>
      <c r="C13" s="95" t="s">
        <v>8</v>
      </c>
      <c r="D13" s="96"/>
      <c r="E13" s="57">
        <f>E6*(1+F13)</f>
        <v>0</v>
      </c>
      <c r="F13" s="81">
        <f>IF(E6&gt;0,(F10/F8)*100)/100</f>
        <v>0</v>
      </c>
    </row>
    <row r="14" spans="1:6" ht="12.75" customHeight="1" thickBot="1" x14ac:dyDescent="0.3">
      <c r="A14" s="92"/>
      <c r="B14" s="94"/>
      <c r="C14" s="82">
        <f>F13</f>
        <v>0</v>
      </c>
      <c r="D14" s="83"/>
      <c r="E14" s="58"/>
      <c r="F14" s="81"/>
    </row>
    <row r="15" spans="1:6" ht="15.75" thickBot="1" x14ac:dyDescent="0.3">
      <c r="A15" s="11" t="s">
        <v>9</v>
      </c>
      <c r="B15" s="12" t="s">
        <v>10</v>
      </c>
      <c r="C15" s="67" t="s">
        <v>11</v>
      </c>
      <c r="D15" s="61"/>
      <c r="E15" s="13">
        <f>$E$13*F15</f>
        <v>0</v>
      </c>
      <c r="F15" s="14">
        <v>0.31419999999999998</v>
      </c>
    </row>
    <row r="16" spans="1:6" ht="15.75" thickBot="1" x14ac:dyDescent="0.3">
      <c r="A16" s="11" t="s">
        <v>12</v>
      </c>
      <c r="B16" s="12" t="s">
        <v>13</v>
      </c>
      <c r="C16" s="67" t="s">
        <v>14</v>
      </c>
      <c r="D16" s="61"/>
      <c r="E16" s="13">
        <f>$E$13*F16</f>
        <v>0</v>
      </c>
      <c r="F16" s="14">
        <v>0.13159999999999999</v>
      </c>
    </row>
    <row r="17" spans="1:6" ht="24.75" customHeight="1" thickBot="1" x14ac:dyDescent="0.3">
      <c r="A17" s="11" t="s">
        <v>15</v>
      </c>
      <c r="B17" s="12" t="s">
        <v>16</v>
      </c>
      <c r="C17" s="67" t="s">
        <v>17</v>
      </c>
      <c r="D17" s="61"/>
      <c r="E17" s="13">
        <f>$E$13*F17</f>
        <v>0</v>
      </c>
      <c r="F17" s="14">
        <v>2.24E-2</v>
      </c>
    </row>
    <row r="18" spans="1:6" x14ac:dyDescent="0.25">
      <c r="A18" s="69" t="s">
        <v>18</v>
      </c>
      <c r="B18" s="15" t="s">
        <v>19</v>
      </c>
      <c r="C18" s="68" t="s">
        <v>20</v>
      </c>
      <c r="D18" s="74"/>
      <c r="E18" s="57">
        <f>E13*F18</f>
        <v>0</v>
      </c>
      <c r="F18" s="14">
        <v>4.9299999999999997E-2</v>
      </c>
    </row>
    <row r="19" spans="1:6" ht="15.75" thickBot="1" x14ac:dyDescent="0.3">
      <c r="A19" s="70"/>
      <c r="B19" s="16" t="s">
        <v>21</v>
      </c>
      <c r="C19" s="60"/>
      <c r="D19" s="80"/>
      <c r="E19" s="58"/>
    </row>
    <row r="20" spans="1:6" ht="26.25" thickBot="1" x14ac:dyDescent="0.3">
      <c r="A20" s="11" t="s">
        <v>22</v>
      </c>
      <c r="B20" s="12" t="s">
        <v>23</v>
      </c>
      <c r="C20" s="67" t="s">
        <v>24</v>
      </c>
      <c r="D20" s="61"/>
      <c r="E20" s="13">
        <f>E13*F20</f>
        <v>0</v>
      </c>
      <c r="F20" s="14">
        <v>4.1000000000000003E-3</v>
      </c>
    </row>
    <row r="21" spans="1:6" x14ac:dyDescent="0.25">
      <c r="A21" s="69" t="s">
        <v>25</v>
      </c>
      <c r="B21" s="15" t="s">
        <v>26</v>
      </c>
      <c r="C21" s="68" t="s">
        <v>27</v>
      </c>
      <c r="D21" s="74"/>
      <c r="E21" s="77">
        <f>E13*F21</f>
        <v>0</v>
      </c>
      <c r="F21" s="79">
        <v>4.2999999999999997E-2</v>
      </c>
    </row>
    <row r="22" spans="1:6" ht="22.5" x14ac:dyDescent="0.25">
      <c r="A22" s="73"/>
      <c r="B22" s="17" t="s">
        <v>28</v>
      </c>
      <c r="C22" s="75"/>
      <c r="D22" s="76"/>
      <c r="E22" s="78"/>
      <c r="F22" s="79"/>
    </row>
    <row r="23" spans="1:6" ht="34.5" thickBot="1" x14ac:dyDescent="0.3">
      <c r="A23" s="70"/>
      <c r="B23" s="18" t="s">
        <v>29</v>
      </c>
      <c r="C23" s="60" t="s">
        <v>30</v>
      </c>
      <c r="D23" s="80"/>
      <c r="E23" s="19">
        <f>IF(E6&gt;224.5,(E6-224.49)*F23,0)</f>
        <v>0</v>
      </c>
      <c r="F23" s="20">
        <v>0.3</v>
      </c>
    </row>
    <row r="24" spans="1:6" ht="36.75" thickBot="1" x14ac:dyDescent="0.3">
      <c r="A24" s="21" t="s">
        <v>31</v>
      </c>
      <c r="B24" s="22" t="s">
        <v>32</v>
      </c>
      <c r="C24" s="65" t="s">
        <v>33</v>
      </c>
      <c r="D24" s="66"/>
      <c r="E24" s="13">
        <f>(E21+E23)*F24</f>
        <v>0</v>
      </c>
      <c r="F24" s="14">
        <v>0.24260000000000001</v>
      </c>
    </row>
    <row r="25" spans="1:6" ht="26.25" thickBot="1" x14ac:dyDescent="0.3">
      <c r="A25" s="11" t="s">
        <v>34</v>
      </c>
      <c r="B25" s="12" t="s">
        <v>70</v>
      </c>
      <c r="C25" s="67" t="s">
        <v>35</v>
      </c>
      <c r="D25" s="61"/>
      <c r="E25" s="13">
        <f>E13*F25</f>
        <v>0</v>
      </c>
      <c r="F25" s="14">
        <v>3.0000000000000001E-3</v>
      </c>
    </row>
    <row r="26" spans="1:6" ht="36.75" thickBot="1" x14ac:dyDescent="0.3">
      <c r="A26" s="21" t="s">
        <v>36</v>
      </c>
      <c r="B26" s="22" t="s">
        <v>37</v>
      </c>
      <c r="C26" s="65" t="s">
        <v>38</v>
      </c>
      <c r="D26" s="66"/>
      <c r="E26" s="13">
        <f>E25*F26</f>
        <v>0</v>
      </c>
      <c r="F26" s="14">
        <v>0.24260000000000001</v>
      </c>
    </row>
    <row r="27" spans="1:6" ht="26.25" thickBot="1" x14ac:dyDescent="0.3">
      <c r="A27" s="11" t="s">
        <v>39</v>
      </c>
      <c r="B27" s="12" t="s">
        <v>40</v>
      </c>
      <c r="C27" s="68" t="s">
        <v>41</v>
      </c>
      <c r="D27" s="61"/>
      <c r="E27" s="13">
        <f>E13*F27</f>
        <v>0</v>
      </c>
      <c r="F27" s="14">
        <v>4.1999999999999997E-3</v>
      </c>
    </row>
    <row r="28" spans="1:6" ht="45" x14ac:dyDescent="0.25">
      <c r="A28" s="69" t="s">
        <v>42</v>
      </c>
      <c r="B28" s="23" t="s">
        <v>43</v>
      </c>
      <c r="C28" s="24" t="s">
        <v>44</v>
      </c>
      <c r="D28" s="71" t="str">
        <f>C29&amp;"% av Lön "</f>
        <v xml:space="preserve">0% av Lön </v>
      </c>
      <c r="E28" s="57">
        <f>E13*F28</f>
        <v>0</v>
      </c>
      <c r="F28" s="59">
        <f>C29/100</f>
        <v>0</v>
      </c>
    </row>
    <row r="29" spans="1:6" ht="45.75" thickBot="1" x14ac:dyDescent="0.3">
      <c r="A29" s="70"/>
      <c r="B29" s="25" t="s">
        <v>45</v>
      </c>
      <c r="C29" s="26">
        <v>0</v>
      </c>
      <c r="D29" s="72"/>
      <c r="E29" s="58"/>
      <c r="F29" s="59"/>
    </row>
    <row r="30" spans="1:6" ht="26.25" thickBot="1" x14ac:dyDescent="0.3">
      <c r="A30" s="11" t="s">
        <v>46</v>
      </c>
      <c r="B30" s="12" t="s">
        <v>47</v>
      </c>
      <c r="C30" s="60" t="s">
        <v>48</v>
      </c>
      <c r="D30" s="61"/>
      <c r="E30" s="13">
        <f>E13*F30</f>
        <v>0</v>
      </c>
      <c r="F30" s="14">
        <v>0.01</v>
      </c>
    </row>
    <row r="31" spans="1:6" ht="16.5" thickBot="1" x14ac:dyDescent="0.3">
      <c r="A31" s="62" t="s">
        <v>49</v>
      </c>
      <c r="B31" s="63"/>
      <c r="C31" s="63"/>
      <c r="D31" s="64"/>
      <c r="E31" s="27">
        <f>SUM(E13:E30)</f>
        <v>0</v>
      </c>
    </row>
  </sheetData>
  <sheetProtection sheet="1" objects="1" scenarios="1"/>
  <mergeCells count="31">
    <mergeCell ref="A18:A19"/>
    <mergeCell ref="C18:D19"/>
    <mergeCell ref="E18:E19"/>
    <mergeCell ref="A2:E4"/>
    <mergeCell ref="E6:E8"/>
    <mergeCell ref="C12:D12"/>
    <mergeCell ref="A13:A14"/>
    <mergeCell ref="B13:B14"/>
    <mergeCell ref="C13:D13"/>
    <mergeCell ref="E13:E14"/>
    <mergeCell ref="F13:F14"/>
    <mergeCell ref="C14:D14"/>
    <mergeCell ref="C15:D15"/>
    <mergeCell ref="C16:D16"/>
    <mergeCell ref="C17:D17"/>
    <mergeCell ref="C20:D20"/>
    <mergeCell ref="A21:A23"/>
    <mergeCell ref="C21:D22"/>
    <mergeCell ref="E21:E22"/>
    <mergeCell ref="F21:F22"/>
    <mergeCell ref="C23:D23"/>
    <mergeCell ref="E28:E29"/>
    <mergeCell ref="F28:F29"/>
    <mergeCell ref="C30:D30"/>
    <mergeCell ref="A31:D31"/>
    <mergeCell ref="C24:D24"/>
    <mergeCell ref="C25:D25"/>
    <mergeCell ref="C26:D26"/>
    <mergeCell ref="C27:D27"/>
    <mergeCell ref="A28:A29"/>
    <mergeCell ref="D28:D29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F28"/>
  <sheetViews>
    <sheetView view="pageLayout" topLeftCell="A4" zoomScaleNormal="100" workbookViewId="0">
      <selection activeCell="G18" sqref="G18"/>
    </sheetView>
  </sheetViews>
  <sheetFormatPr defaultColWidth="29.7109375" defaultRowHeight="15" x14ac:dyDescent="0.25"/>
  <cols>
    <col min="1" max="1" width="11.7109375" style="28" customWidth="1"/>
    <col min="2" max="2" width="28.7109375" style="28" customWidth="1"/>
    <col min="3" max="3" width="11.5703125" style="28" customWidth="1"/>
    <col min="4" max="4" width="21.5703125" style="28" customWidth="1"/>
    <col min="5" max="5" width="14.42578125" style="28" customWidth="1"/>
    <col min="6" max="6" width="29.7109375" style="28" hidden="1" customWidth="1"/>
    <col min="7" max="16384" width="29.7109375" style="28"/>
  </cols>
  <sheetData>
    <row r="4" spans="1:6" ht="15" customHeight="1" x14ac:dyDescent="0.25">
      <c r="A4" s="97" t="s">
        <v>71</v>
      </c>
      <c r="B4" s="98"/>
      <c r="C4" s="98"/>
      <c r="D4" s="98"/>
      <c r="E4" s="98"/>
    </row>
    <row r="5" spans="1:6" x14ac:dyDescent="0.25">
      <c r="A5" s="97"/>
      <c r="B5" s="98"/>
      <c r="C5" s="98"/>
      <c r="D5" s="98"/>
      <c r="E5" s="98"/>
    </row>
    <row r="6" spans="1:6" ht="54.75" customHeight="1" x14ac:dyDescent="0.25">
      <c r="A6" s="97"/>
      <c r="B6" s="98"/>
      <c r="C6" s="98"/>
      <c r="D6" s="98"/>
      <c r="E6" s="98"/>
    </row>
    <row r="7" spans="1:6" ht="15.75" thickBot="1" x14ac:dyDescent="0.3"/>
    <row r="8" spans="1:6" ht="24" customHeight="1" x14ac:dyDescent="0.25">
      <c r="A8" s="29" t="s">
        <v>0</v>
      </c>
      <c r="B8" s="3"/>
      <c r="E8" s="121">
        <f>B8/174</f>
        <v>0</v>
      </c>
    </row>
    <row r="9" spans="1:6" ht="15.75" thickBot="1" x14ac:dyDescent="0.3">
      <c r="A9" s="29"/>
      <c r="E9" s="122"/>
      <c r="F9" s="6">
        <f>(E8*1.1284)*(2088-200-88-116-40-B10)</f>
        <v>0</v>
      </c>
    </row>
    <row r="10" spans="1:6" ht="24" customHeight="1" x14ac:dyDescent="0.25">
      <c r="A10" s="4" t="s">
        <v>2</v>
      </c>
      <c r="B10" s="7"/>
      <c r="F10" s="54">
        <f>(B10*E8)*0.8</f>
        <v>0</v>
      </c>
    </row>
    <row r="11" spans="1:6" ht="15.75" thickBot="1" x14ac:dyDescent="0.3"/>
    <row r="12" spans="1:6" ht="18.75" thickBot="1" x14ac:dyDescent="0.3">
      <c r="A12" s="30"/>
      <c r="B12" s="31" t="s">
        <v>3</v>
      </c>
      <c r="C12" s="123" t="s">
        <v>4</v>
      </c>
      <c r="D12" s="124" t="s">
        <v>5</v>
      </c>
      <c r="E12" s="32"/>
    </row>
    <row r="13" spans="1:6" ht="24.75" customHeight="1" x14ac:dyDescent="0.25">
      <c r="A13" s="129" t="s">
        <v>50</v>
      </c>
      <c r="B13" s="127" t="s">
        <v>7</v>
      </c>
      <c r="C13" s="125" t="s">
        <v>8</v>
      </c>
      <c r="D13" s="126"/>
      <c r="E13" s="119">
        <f>E8*(1+F13)</f>
        <v>0</v>
      </c>
      <c r="F13" s="55">
        <f>IF(E8&gt;0,(F10/F9)*100)/100</f>
        <v>0</v>
      </c>
    </row>
    <row r="14" spans="1:6" ht="15" customHeight="1" thickBot="1" x14ac:dyDescent="0.3">
      <c r="A14" s="130"/>
      <c r="B14" s="128"/>
      <c r="C14" s="56">
        <f>F13</f>
        <v>0</v>
      </c>
      <c r="D14" s="38"/>
      <c r="E14" s="120"/>
      <c r="F14" s="36"/>
    </row>
    <row r="15" spans="1:6" ht="15.75" thickBot="1" x14ac:dyDescent="0.3">
      <c r="A15" s="33" t="s">
        <v>52</v>
      </c>
      <c r="B15" s="34" t="s">
        <v>10</v>
      </c>
      <c r="C15" s="117" t="s">
        <v>11</v>
      </c>
      <c r="D15" s="118" t="s">
        <v>51</v>
      </c>
      <c r="E15" s="35">
        <f>$E$13*F15</f>
        <v>0</v>
      </c>
      <c r="F15" s="36">
        <v>0.31419999999999998</v>
      </c>
    </row>
    <row r="16" spans="1:6" ht="15.75" thickBot="1" x14ac:dyDescent="0.3">
      <c r="A16" s="33" t="s">
        <v>53</v>
      </c>
      <c r="B16" s="34" t="s">
        <v>13</v>
      </c>
      <c r="C16" s="117" t="s">
        <v>54</v>
      </c>
      <c r="D16" s="118" t="s">
        <v>51</v>
      </c>
      <c r="E16" s="35">
        <f t="shared" ref="E16:E17" si="0">$E$13*F16</f>
        <v>0</v>
      </c>
      <c r="F16" s="36">
        <v>0.15459999999999999</v>
      </c>
    </row>
    <row r="17" spans="1:6" ht="26.25" thickBot="1" x14ac:dyDescent="0.3">
      <c r="A17" s="33" t="s">
        <v>55</v>
      </c>
      <c r="B17" s="34" t="s">
        <v>16</v>
      </c>
      <c r="C17" s="117" t="s">
        <v>56</v>
      </c>
      <c r="D17" s="118" t="s">
        <v>51</v>
      </c>
      <c r="E17" s="35">
        <f t="shared" si="0"/>
        <v>0</v>
      </c>
      <c r="F17" s="36">
        <v>2.2499999999999999E-2</v>
      </c>
    </row>
    <row r="18" spans="1:6" x14ac:dyDescent="0.25">
      <c r="A18" s="107" t="s">
        <v>57</v>
      </c>
      <c r="B18" s="37" t="s">
        <v>19</v>
      </c>
      <c r="C18" s="110" t="s">
        <v>58</v>
      </c>
      <c r="D18" s="111" t="s">
        <v>51</v>
      </c>
      <c r="E18" s="119">
        <f>E13*F18</f>
        <v>0</v>
      </c>
      <c r="F18" s="36">
        <v>4.9500000000000002E-2</v>
      </c>
    </row>
    <row r="19" spans="1:6" ht="15.75" thickBot="1" x14ac:dyDescent="0.3">
      <c r="A19" s="109"/>
      <c r="B19" s="38" t="s">
        <v>21</v>
      </c>
      <c r="C19" s="114"/>
      <c r="D19" s="103"/>
      <c r="E19" s="120"/>
    </row>
    <row r="20" spans="1:6" ht="26.25" thickBot="1" x14ac:dyDescent="0.3">
      <c r="A20" s="33" t="s">
        <v>59</v>
      </c>
      <c r="B20" s="34" t="s">
        <v>23</v>
      </c>
      <c r="C20" s="117" t="s">
        <v>60</v>
      </c>
      <c r="D20" s="118" t="s">
        <v>51</v>
      </c>
      <c r="E20" s="35">
        <f>E13*F20</f>
        <v>0</v>
      </c>
      <c r="F20" s="36">
        <v>7.3600000000000002E-3</v>
      </c>
    </row>
    <row r="21" spans="1:6" x14ac:dyDescent="0.25">
      <c r="A21" s="107" t="s">
        <v>61</v>
      </c>
      <c r="B21" s="37" t="s">
        <v>26</v>
      </c>
      <c r="C21" s="110" t="s">
        <v>62</v>
      </c>
      <c r="D21" s="111"/>
      <c r="E21" s="99">
        <f>E13*F21</f>
        <v>0</v>
      </c>
      <c r="F21" s="101">
        <v>4.4999999999999998E-2</v>
      </c>
    </row>
    <row r="22" spans="1:6" ht="22.5" x14ac:dyDescent="0.25">
      <c r="A22" s="108"/>
      <c r="B22" s="39" t="s">
        <v>63</v>
      </c>
      <c r="C22" s="102"/>
      <c r="D22" s="112"/>
      <c r="E22" s="113"/>
      <c r="F22" s="101"/>
    </row>
    <row r="23" spans="1:6" ht="34.5" thickBot="1" x14ac:dyDescent="0.3">
      <c r="A23" s="109"/>
      <c r="B23" s="40" t="s">
        <v>29</v>
      </c>
      <c r="C23" s="114" t="s">
        <v>30</v>
      </c>
      <c r="D23" s="103"/>
      <c r="E23" s="41">
        <f>IF(B8&gt;39062,(E8-224.49)*F23,0)</f>
        <v>0</v>
      </c>
      <c r="F23" s="42">
        <v>0.3</v>
      </c>
    </row>
    <row r="24" spans="1:6" ht="36.75" thickBot="1" x14ac:dyDescent="0.3">
      <c r="A24" s="43" t="s">
        <v>64</v>
      </c>
      <c r="B24" s="44" t="s">
        <v>65</v>
      </c>
      <c r="C24" s="115" t="s">
        <v>66</v>
      </c>
      <c r="D24" s="116" t="s">
        <v>51</v>
      </c>
      <c r="E24" s="45">
        <f>(E21+E23)*F24</f>
        <v>0</v>
      </c>
      <c r="F24" s="36">
        <v>0.24260000000000001</v>
      </c>
    </row>
    <row r="25" spans="1:6" ht="38.25" x14ac:dyDescent="0.25">
      <c r="A25" s="46" t="s">
        <v>67</v>
      </c>
      <c r="B25" s="47" t="s">
        <v>43</v>
      </c>
      <c r="C25" s="48" t="s">
        <v>44</v>
      </c>
      <c r="D25" s="49" t="str">
        <f>C26&amp;" % av Lön"</f>
        <v>0 % av Lön</v>
      </c>
      <c r="E25" s="99">
        <f>F25*E13</f>
        <v>0</v>
      </c>
      <c r="F25" s="101">
        <f>C26/100</f>
        <v>0</v>
      </c>
    </row>
    <row r="26" spans="1:6" ht="45.75" thickBot="1" x14ac:dyDescent="0.3">
      <c r="A26" s="50"/>
      <c r="B26" s="40" t="s">
        <v>68</v>
      </c>
      <c r="C26" s="51">
        <v>0</v>
      </c>
      <c r="D26" s="52"/>
      <c r="E26" s="100"/>
      <c r="F26" s="101"/>
    </row>
    <row r="27" spans="1:6" ht="26.25" thickBot="1" x14ac:dyDescent="0.3">
      <c r="A27" s="33" t="s">
        <v>69</v>
      </c>
      <c r="B27" s="34" t="s">
        <v>47</v>
      </c>
      <c r="C27" s="102" t="s">
        <v>48</v>
      </c>
      <c r="D27" s="103" t="s">
        <v>51</v>
      </c>
      <c r="E27" s="35">
        <f>E13*F27</f>
        <v>0</v>
      </c>
      <c r="F27" s="36">
        <v>0.01</v>
      </c>
    </row>
    <row r="28" spans="1:6" ht="16.5" thickBot="1" x14ac:dyDescent="0.3">
      <c r="A28" s="104" t="s">
        <v>49</v>
      </c>
      <c r="B28" s="105"/>
      <c r="C28" s="105"/>
      <c r="D28" s="106"/>
      <c r="E28" s="53">
        <f>SUM(E13:E27)</f>
        <v>0</v>
      </c>
    </row>
  </sheetData>
  <sheetProtection sheet="1" objects="1" scenarios="1"/>
  <mergeCells count="24">
    <mergeCell ref="B13:B14"/>
    <mergeCell ref="A13:A14"/>
    <mergeCell ref="E13:E14"/>
    <mergeCell ref="C20:D20"/>
    <mergeCell ref="E8:E9"/>
    <mergeCell ref="C12:D12"/>
    <mergeCell ref="C13:D13"/>
    <mergeCell ref="C15:D15"/>
    <mergeCell ref="A4:E6"/>
    <mergeCell ref="E25:E26"/>
    <mergeCell ref="F25:F26"/>
    <mergeCell ref="C27:D27"/>
    <mergeCell ref="A28:D28"/>
    <mergeCell ref="A21:A23"/>
    <mergeCell ref="C21:D22"/>
    <mergeCell ref="E21:E22"/>
    <mergeCell ref="F21:F22"/>
    <mergeCell ref="C23:D23"/>
    <mergeCell ref="C24:D24"/>
    <mergeCell ref="C16:D16"/>
    <mergeCell ref="C17:D17"/>
    <mergeCell ref="A18:A19"/>
    <mergeCell ref="C18:D19"/>
    <mergeCell ref="E18:E19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Yrkesarbetare VVS</vt:lpstr>
      <vt:lpstr>Tjänsteman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Mustonen, Reijo</dc:creator>
  <cp:lastModifiedBy>Mejhert, Fredrik</cp:lastModifiedBy>
  <dcterms:created xsi:type="dcterms:W3CDTF">2018-06-11T11:23:05Z</dcterms:created>
  <dcterms:modified xsi:type="dcterms:W3CDTF">2018-06-11T12:48:21Z</dcterms:modified>
</cp:coreProperties>
</file>